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filterPrivacy="1" defaultThemeVersion="166925"/>
  <xr:revisionPtr revIDLastSave="0" documentId="8_{271AB52D-5A17-4585-8487-92177E010B68}" xr6:coauthVersionLast="31" xr6:coauthVersionMax="31" xr10:uidLastSave="{00000000-0000-0000-0000-000000000000}"/>
  <bookViews>
    <workbookView xWindow="0" yWindow="0" windowWidth="16380" windowHeight="8196" tabRatio="5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Excel_BuiltIn_Print_Titles" localSheetId="0">Sheet1!$1:$1</definedName>
    <definedName name="_xlnm.Print_Titles" localSheetId="0">Sheet1!$1:$1</definedName>
  </definedNames>
  <calcPr calcId="179017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10" i="1" l="1"/>
  <c r="E10" i="1"/>
  <c r="H18" i="1"/>
  <c r="E18" i="1"/>
  <c r="H17" i="1"/>
  <c r="E17" i="1"/>
  <c r="G10" i="1" l="1"/>
  <c r="I10" i="1" s="1"/>
  <c r="G18" i="1"/>
  <c r="I18" i="1" s="1"/>
  <c r="G17" i="1"/>
  <c r="I17" i="1" s="1"/>
  <c r="H4" i="1"/>
  <c r="E4" i="1"/>
  <c r="G4" i="1" s="1"/>
  <c r="I4" i="1" s="1"/>
  <c r="C57" i="1"/>
  <c r="H56" i="1"/>
  <c r="E56" i="1"/>
  <c r="G56" i="1" l="1"/>
  <c r="I56" i="1" s="1"/>
  <c r="H55" i="1"/>
  <c r="E55" i="1" l="1"/>
  <c r="H69" i="1" l="1"/>
  <c r="E69" i="1"/>
  <c r="D57" i="1"/>
  <c r="H54" i="1"/>
  <c r="E54" i="1"/>
  <c r="H53" i="1"/>
  <c r="E53" i="1"/>
  <c r="H52" i="1"/>
  <c r="E52" i="1"/>
  <c r="H51" i="1"/>
  <c r="E51" i="1"/>
  <c r="D48" i="1"/>
  <c r="C48" i="1"/>
  <c r="H47" i="1"/>
  <c r="E47" i="1"/>
  <c r="G47" i="1" s="1"/>
  <c r="I47" i="1" s="1"/>
  <c r="H46" i="1"/>
  <c r="E46" i="1"/>
  <c r="D43" i="1"/>
  <c r="C43" i="1"/>
  <c r="H40" i="1"/>
  <c r="E40" i="1"/>
  <c r="G40" i="1" s="1"/>
  <c r="I40" i="1" s="1"/>
  <c r="H42" i="1"/>
  <c r="E42" i="1"/>
  <c r="G42" i="1" s="1"/>
  <c r="I42" i="1" s="1"/>
  <c r="H41" i="1"/>
  <c r="E41" i="1"/>
  <c r="G41" i="1" s="1"/>
  <c r="I41" i="1" s="1"/>
  <c r="H39" i="1"/>
  <c r="E39" i="1"/>
  <c r="G39" i="1" s="1"/>
  <c r="D36" i="1"/>
  <c r="C36" i="1"/>
  <c r="H35" i="1"/>
  <c r="E35" i="1"/>
  <c r="G35" i="1" s="1"/>
  <c r="I35" i="1" s="1"/>
  <c r="H34" i="1"/>
  <c r="E34" i="1"/>
  <c r="D31" i="1"/>
  <c r="C31" i="1"/>
  <c r="H30" i="1"/>
  <c r="E30" i="1"/>
  <c r="H29" i="1"/>
  <c r="E29" i="1"/>
  <c r="D26" i="1"/>
  <c r="C26" i="1"/>
  <c r="H25" i="1"/>
  <c r="E25" i="1"/>
  <c r="G25" i="1" s="1"/>
  <c r="I25" i="1" s="1"/>
  <c r="H24" i="1"/>
  <c r="E24" i="1"/>
  <c r="G24" i="1" s="1"/>
  <c r="D21" i="1"/>
  <c r="C21" i="1"/>
  <c r="H20" i="1"/>
  <c r="E20" i="1"/>
  <c r="G20" i="1" s="1"/>
  <c r="H19" i="1"/>
  <c r="E19" i="1"/>
  <c r="G19" i="1" s="1"/>
  <c r="H16" i="1"/>
  <c r="E16" i="1"/>
  <c r="G16" i="1" s="1"/>
  <c r="H15" i="1"/>
  <c r="E15" i="1"/>
  <c r="G15" i="1" s="1"/>
  <c r="D12" i="1"/>
  <c r="C12" i="1"/>
  <c r="H11" i="1"/>
  <c r="E11" i="1"/>
  <c r="H9" i="1"/>
  <c r="E9" i="1"/>
  <c r="D6" i="1"/>
  <c r="C6" i="1"/>
  <c r="H5" i="1"/>
  <c r="E5" i="1"/>
  <c r="H3" i="1"/>
  <c r="E3" i="1"/>
  <c r="E12" i="1" l="1"/>
  <c r="G11" i="1"/>
  <c r="I11" i="1" s="1"/>
  <c r="E48" i="1"/>
  <c r="G9" i="1"/>
  <c r="I9" i="1" s="1"/>
  <c r="E26" i="1"/>
  <c r="C59" i="1"/>
  <c r="D59" i="1"/>
  <c r="G21" i="1"/>
  <c r="G46" i="1"/>
  <c r="G48" i="1" s="1"/>
  <c r="G26" i="1"/>
  <c r="E36" i="1"/>
  <c r="E43" i="1"/>
  <c r="G43" i="1"/>
  <c r="I39" i="1"/>
  <c r="I43" i="1" s="1"/>
  <c r="E21" i="1"/>
  <c r="G3" i="1"/>
  <c r="I3" i="1" s="1"/>
  <c r="G5" i="1"/>
  <c r="I5" i="1" s="1"/>
  <c r="I15" i="1"/>
  <c r="I16" i="1"/>
  <c r="I19" i="1"/>
  <c r="I20" i="1"/>
  <c r="G29" i="1"/>
  <c r="G30" i="1"/>
  <c r="I30" i="1" s="1"/>
  <c r="G51" i="1"/>
  <c r="G52" i="1"/>
  <c r="I52" i="1" s="1"/>
  <c r="G53" i="1"/>
  <c r="I53" i="1" s="1"/>
  <c r="G54" i="1"/>
  <c r="I54" i="1" s="1"/>
  <c r="G55" i="1"/>
  <c r="I55" i="1" s="1"/>
  <c r="G69" i="1"/>
  <c r="I69" i="1" s="1"/>
  <c r="I24" i="1"/>
  <c r="I26" i="1" s="1"/>
  <c r="E31" i="1"/>
  <c r="G34" i="1"/>
  <c r="E57" i="1"/>
  <c r="E6" i="1"/>
  <c r="E59" i="1" l="1"/>
  <c r="I46" i="1"/>
  <c r="I48" i="1" s="1"/>
  <c r="I12" i="1"/>
  <c r="G12" i="1"/>
  <c r="G31" i="1"/>
  <c r="G6" i="1"/>
  <c r="I6" i="1"/>
  <c r="G36" i="1"/>
  <c r="I34" i="1"/>
  <c r="I36" i="1" s="1"/>
  <c r="I29" i="1"/>
  <c r="I31" i="1" s="1"/>
  <c r="G57" i="1"/>
  <c r="I21" i="1"/>
  <c r="I51" i="1"/>
  <c r="I57" i="1" s="1"/>
  <c r="I59" i="1" l="1"/>
  <c r="G59" i="1"/>
  <c r="C62" i="1" l="1"/>
  <c r="C63" i="1" s="1"/>
  <c r="C64" i="1" s="1"/>
  <c r="F59" i="1"/>
  <c r="H59" i="1" s="1"/>
  <c r="C65" i="1"/>
  <c r="I66" i="1" s="1"/>
  <c r="G66" i="1" l="1"/>
  <c r="F66" i="1" s="1"/>
  <c r="H66" i="1" s="1"/>
</calcChain>
</file>

<file path=xl/sharedStrings.xml><?xml version="1.0" encoding="utf-8"?>
<sst xmlns="http://schemas.openxmlformats.org/spreadsheetml/2006/main" count="73" uniqueCount="63">
  <si>
    <t>ASSET or DEBT TYPE</t>
  </si>
  <si>
    <t>DESCRIPTION</t>
  </si>
  <si>
    <t>ASSET VALUE (enter value)</t>
  </si>
  <si>
    <t>LESS DEBT (if any) (enter value as a negative number)</t>
  </si>
  <si>
    <t>EQUALS NET VALUE or DEBT (calculated automatically)</t>
  </si>
  <si>
    <t>PERCENTAGE ALLOCATED TO WIFE (enter value as a percentage)</t>
  </si>
  <si>
    <t>WIFE'S PORTION OF NET VALUE OR DEBT (calculated automatically)</t>
  </si>
  <si>
    <t>PERCENTAGE ALLOCATED TO HUSBAND (calculated automatically)</t>
  </si>
  <si>
    <t>HUSBAND'S PORTION OF NET VALUE OR DEBT (calculated automatically)</t>
  </si>
  <si>
    <t>DATE USED FOR ASSET or DEBT VALUE (enter date)</t>
  </si>
  <si>
    <t>COMMENTS</t>
  </si>
  <si>
    <t>Real Estate</t>
  </si>
  <si>
    <t>SUBTOTAL</t>
  </si>
  <si>
    <t>Motor Vehicles and/or Recreation Vehicles</t>
  </si>
  <si>
    <t>Cash on Hand, Bank, Checking, and Savings Accounts</t>
  </si>
  <si>
    <t>(H and W) First National Bank checking account x9085</t>
  </si>
  <si>
    <t>(H and W) First National Bank savings account x2516</t>
  </si>
  <si>
    <t>(W) UMB Bank business checking account x7654</t>
  </si>
  <si>
    <t>(H) Public Service Credit Union savings account x986-1</t>
  </si>
  <si>
    <t>(H) Public Service Credit Union checking account x986-2</t>
  </si>
  <si>
    <t>Life Insurance</t>
  </si>
  <si>
    <t>Northwestern Mutual Term Life Insurance</t>
  </si>
  <si>
    <t>Mass. Mutual Whole Life Insurance</t>
  </si>
  <si>
    <t>Furniture, Household Goods, and Other Personal Property</t>
  </si>
  <si>
    <t>Stocks, Bonds, Mutual Funds, Securities and Investment Accounts</t>
  </si>
  <si>
    <t>E-trade Account, x8820</t>
  </si>
  <si>
    <t>Pension, Profit Sharing or Retirement Funds</t>
  </si>
  <si>
    <t>Miscellaneous Assets</t>
  </si>
  <si>
    <t>Debts</t>
  </si>
  <si>
    <t>(W) American Express card x8347</t>
  </si>
  <si>
    <t>(H and W) Sears MasterCard x1496</t>
  </si>
  <si>
    <t>(W) Target card x8833</t>
  </si>
  <si>
    <t>(W) Frontier Airlines MasterCard x9988</t>
  </si>
  <si>
    <t>GRAND TOTAL (Net assets or debt to each party):</t>
  </si>
  <si>
    <t xml:space="preserve"> </t>
  </si>
  <si>
    <t>Separate Debt of Husband:</t>
  </si>
  <si>
    <t>EQUALIZATION PAYMENT (paid from party with more net assets to party with less net assets)</t>
  </si>
  <si>
    <t>Party to Pay Equalization Payment</t>
  </si>
  <si>
    <t>Party to Receive Equalization Payment</t>
  </si>
  <si>
    <t>Allocation of Assets and Debts After Equalization Payment</t>
  </si>
  <si>
    <t>TOTALS</t>
  </si>
  <si>
    <t>Party with Larger Amount of Net Assets</t>
  </si>
  <si>
    <t>103 3rd Avenue, Hugo, CO  80821 (marital residence)</t>
  </si>
  <si>
    <t>2013 Ford Taurus</t>
  </si>
  <si>
    <t>2010 KIA Rio</t>
  </si>
  <si>
    <t>(W) UMB Bank Business savings account x8103</t>
  </si>
  <si>
    <t>Household goods at marital residence</t>
  </si>
  <si>
    <t>Coin Collection (in possession of H)</t>
  </si>
  <si>
    <t>Vacation home in Dinwiddie County, Virginia:  11501 Boisseau Road, Dinwiddie, VA  23841</t>
  </si>
  <si>
    <t>(H) Oil and Gas rights in gas wells near Rawlins, WY</t>
  </si>
  <si>
    <t>(W) Gold coins in safety deposit box</t>
  </si>
  <si>
    <t>Federal Annuity Service investment account, account number TBD</t>
  </si>
  <si>
    <t>King Soopers VISA card x2211</t>
  </si>
  <si>
    <t>(W) Medical debt to UC Health, account x8519</t>
  </si>
  <si>
    <t>H and W borrowed money from W's sister so that H and W could take vacation together.</t>
  </si>
  <si>
    <t>Promissory note from Wife to her sister</t>
  </si>
  <si>
    <t>Timeshare in Breckenridge, Colorado:  150 Skill Hill Road, Breckenridge, CO  80424</t>
  </si>
  <si>
    <t>2013 Suzuki GSX-R750 motorcycle</t>
  </si>
  <si>
    <t>Included in the debt against this asset is the first mortgage with UMB bank, account x1942, and the second mortgage with Sunflower Bank, account x3011.</t>
  </si>
  <si>
    <t>(W) PERA, State of Colorado, DORA</t>
  </si>
  <si>
    <t>(H) AdvanSeven Corp., 401(k) retirement account, x3063</t>
  </si>
  <si>
    <t>(H) (former employer) City of Hugo, Colorado, Retirement Plan, account x4418</t>
  </si>
  <si>
    <t>(W) IRA retirement account, UMB Bank, x2845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</si>
</sst>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\ ;\(#,##0.00\)"/>
    <numFmt numFmtId="165" formatCode="\$#,##0.00"/>
    <numFmt numFmtId="166" formatCode="mmmm\ d&quot;, &quot;yyyy;@"/>
    <numFmt numFmtId="167" formatCode="[$$-409]#,##0.00;[Red]\-[$$-409]#,##0.00"/>
    <numFmt numFmtId="168" formatCode="[$$-409]#,##0.00;[Red][$$-409]#,##0.00"/>
    <numFmt numFmtId="169" formatCode="[$$-409]#,##0.00;\-[$$-409]#,##0.00"/>
    <numFmt numFmtId="170" formatCode="[$$-409]#,##0.00"/>
    <numFmt numFmtId="171" formatCode="yyyy\-mm\-dd;@"/>
  </numFmts>
  <fonts count="5" x14ac:knownFonts="1"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 wrapText="1"/>
    </xf>
    <xf numFmtId="164" fontId="0" fillId="0" borderId="0" xfId="0" applyNumberFormat="1"/>
    <xf numFmtId="0" fontId="2" fillId="0" borderId="0" xfId="0" applyFont="1"/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7" fontId="4" fillId="0" borderId="1" xfId="0" applyNumberFormat="1" applyFont="1" applyBorder="1" applyAlignment="1">
      <alignment wrapText="1"/>
    </xf>
    <xf numFmtId="0" fontId="0" fillId="0" borderId="1" xfId="0" applyBorder="1" applyAlignment="1">
      <alignment horizontal="center" wrapText="1"/>
    </xf>
    <xf numFmtId="165" fontId="4" fillId="0" borderId="1" xfId="0" applyNumberFormat="1" applyFont="1" applyBorder="1" applyAlignment="1">
      <alignment wrapText="1"/>
    </xf>
    <xf numFmtId="10" fontId="4" fillId="0" borderId="1" xfId="0" applyNumberFormat="1" applyFont="1" applyBorder="1" applyAlignment="1">
      <alignment wrapText="1"/>
    </xf>
    <xf numFmtId="168" fontId="0" fillId="0" borderId="1" xfId="0" applyNumberFormat="1" applyFont="1" applyBorder="1" applyAlignment="1">
      <alignment wrapText="1"/>
    </xf>
    <xf numFmtId="168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165" fontId="1" fillId="0" borderId="1" xfId="0" applyNumberFormat="1" applyFont="1" applyBorder="1" applyAlignment="1">
      <alignment wrapText="1"/>
    </xf>
    <xf numFmtId="10" fontId="1" fillId="0" borderId="1" xfId="0" applyNumberFormat="1" applyFont="1" applyBorder="1" applyAlignment="1">
      <alignment wrapText="1"/>
    </xf>
    <xf numFmtId="166" fontId="1" fillId="0" borderId="1" xfId="0" applyNumberFormat="1" applyFont="1" applyBorder="1" applyAlignment="1">
      <alignment wrapText="1"/>
    </xf>
    <xf numFmtId="167" fontId="1" fillId="0" borderId="1" xfId="0" applyNumberFormat="1" applyFont="1" applyBorder="1" applyAlignment="1">
      <alignment wrapText="1"/>
    </xf>
    <xf numFmtId="167" fontId="3" fillId="0" borderId="1" xfId="0" applyNumberFormat="1" applyFont="1" applyBorder="1" applyAlignment="1">
      <alignment wrapText="1"/>
    </xf>
    <xf numFmtId="167" fontId="0" fillId="0" borderId="1" xfId="0" applyNumberFormat="1" applyBorder="1" applyAlignment="1">
      <alignment wrapText="1"/>
    </xf>
    <xf numFmtId="167" fontId="2" fillId="0" borderId="1" xfId="0" applyNumberFormat="1" applyFont="1" applyBorder="1" applyAlignment="1">
      <alignment wrapText="1"/>
    </xf>
    <xf numFmtId="10" fontId="3" fillId="0" borderId="1" xfId="0" applyNumberFormat="1" applyFont="1" applyBorder="1" applyAlignment="1">
      <alignment wrapText="1"/>
    </xf>
    <xf numFmtId="170" fontId="3" fillId="0" borderId="1" xfId="0" applyNumberFormat="1" applyFont="1" applyBorder="1" applyAlignment="1">
      <alignment wrapText="1"/>
    </xf>
    <xf numFmtId="164" fontId="0" fillId="0" borderId="1" xfId="0" applyNumberFormat="1" applyBorder="1" applyAlignment="1">
      <alignment wrapText="1"/>
    </xf>
    <xf numFmtId="168" fontId="0" fillId="0" borderId="1" xfId="0" applyNumberFormat="1" applyBorder="1" applyAlignment="1">
      <alignment wrapText="1"/>
    </xf>
    <xf numFmtId="0" fontId="0" fillId="0" borderId="1" xfId="0" applyFont="1" applyBorder="1" applyAlignment="1">
      <alignment wrapText="1"/>
    </xf>
    <xf numFmtId="169" fontId="0" fillId="0" borderId="1" xfId="0" applyNumberFormat="1" applyBorder="1" applyAlignment="1">
      <alignment wrapText="1"/>
    </xf>
    <xf numFmtId="169" fontId="0" fillId="0" borderId="1" xfId="0" applyNumberFormat="1" applyFont="1" applyBorder="1" applyAlignment="1">
      <alignment wrapText="1"/>
    </xf>
    <xf numFmtId="169" fontId="4" fillId="0" borderId="1" xfId="0" applyNumberFormat="1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171" fontId="4" fillId="0" borderId="1" xfId="0" applyNumberFormat="1" applyFont="1" applyBorder="1" applyAlignment="1">
      <alignment wrapText="1"/>
    </xf>
    <xf numFmtId="171" fontId="1" fillId="0" borderId="1" xfId="0" applyNumberFormat="1" applyFont="1" applyBorder="1" applyAlignment="1">
      <alignment wrapText="1"/>
    </xf>
  </cellXfs>
  <cellStyles count="2">
    <cellStyle name="Explanatory Text" xfId="1" builtinId="53" customBuilti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9"/>
  <sheetViews>
    <sheetView tabSelected="1" zoomScale="85" zoomScaleNormal="85" workbookViewId="0">
      <selection activeCell="C59" sqref="C59"/>
    </sheetView>
  </sheetViews>
  <sheetFormatPr defaultRowHeight="13.2" x14ac:dyDescent="0.25"/>
  <cols>
    <col min="1" max="1" width="15.6640625" style="1" customWidth="1"/>
    <col min="2" max="2" width="37.6640625" customWidth="1"/>
    <col min="3" max="3" width="13.44140625" style="2" customWidth="1"/>
    <col min="4" max="4" width="12.88671875" style="2" customWidth="1"/>
    <col min="5" max="6" width="13.77734375" customWidth="1"/>
    <col min="7" max="7" width="13.6640625" customWidth="1"/>
    <col min="8" max="8" width="13.44140625" customWidth="1"/>
    <col min="9" max="9" width="14" style="3" customWidth="1"/>
    <col min="10" max="10" width="13.109375" customWidth="1"/>
    <col min="11" max="11" width="30.5546875" customWidth="1"/>
  </cols>
  <sheetData>
    <row r="1" spans="1:13" ht="79.2" x14ac:dyDescent="0.25">
      <c r="A1" s="4" t="s">
        <v>0</v>
      </c>
      <c r="B1" s="4" t="s">
        <v>1</v>
      </c>
      <c r="C1" s="5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6"/>
      <c r="M1" s="6"/>
    </row>
    <row r="2" spans="1:13" x14ac:dyDescent="0.25">
      <c r="A2" s="4" t="s">
        <v>11</v>
      </c>
      <c r="B2" s="7"/>
      <c r="C2" s="10"/>
      <c r="D2" s="10"/>
      <c r="E2" s="10"/>
      <c r="F2" s="10"/>
      <c r="G2" s="10"/>
      <c r="H2" s="10"/>
      <c r="I2" s="10"/>
      <c r="J2" s="32"/>
      <c r="K2" s="8"/>
      <c r="L2" s="6"/>
      <c r="M2" s="6"/>
    </row>
    <row r="3" spans="1:13" ht="66" x14ac:dyDescent="0.25">
      <c r="A3" s="9"/>
      <c r="B3" s="7" t="s">
        <v>42</v>
      </c>
      <c r="C3" s="10">
        <v>505000</v>
      </c>
      <c r="D3" s="10">
        <v>-309552.94</v>
      </c>
      <c r="E3" s="10">
        <f>C3+D3</f>
        <v>195447.06</v>
      </c>
      <c r="F3" s="11">
        <v>0.45</v>
      </c>
      <c r="G3" s="10">
        <f>E3*F3</f>
        <v>87951.176999999996</v>
      </c>
      <c r="H3" s="11">
        <f>1-F3</f>
        <v>0.55000000000000004</v>
      </c>
      <c r="I3" s="10">
        <f>E3-G3</f>
        <v>107495.883</v>
      </c>
      <c r="J3" s="32"/>
      <c r="K3" s="7" t="s">
        <v>58</v>
      </c>
      <c r="L3" s="6"/>
      <c r="M3" s="6"/>
    </row>
    <row r="4" spans="1:13" ht="26.4" x14ac:dyDescent="0.25">
      <c r="A4" s="9"/>
      <c r="B4" s="7" t="s">
        <v>56</v>
      </c>
      <c r="C4" s="10">
        <v>11000</v>
      </c>
      <c r="D4" s="10">
        <v>-16431.23</v>
      </c>
      <c r="E4" s="10">
        <f>C4+D4</f>
        <v>-5431.23</v>
      </c>
      <c r="F4" s="11">
        <v>0.5</v>
      </c>
      <c r="G4" s="10">
        <f>E4*F4</f>
        <v>-2715.6149999999998</v>
      </c>
      <c r="H4" s="11">
        <f>1-F4</f>
        <v>0.5</v>
      </c>
      <c r="I4" s="10">
        <f>E4-G4</f>
        <v>-2715.6149999999998</v>
      </c>
      <c r="J4" s="32">
        <v>43206</v>
      </c>
      <c r="K4" s="7"/>
      <c r="L4" s="6"/>
      <c r="M4" s="6"/>
    </row>
    <row r="5" spans="1:13" ht="39.6" x14ac:dyDescent="0.25">
      <c r="A5" s="9"/>
      <c r="B5" s="12" t="s">
        <v>48</v>
      </c>
      <c r="C5" s="10">
        <v>206000</v>
      </c>
      <c r="D5" s="10">
        <v>0</v>
      </c>
      <c r="E5" s="10">
        <f>C5+D5</f>
        <v>206000</v>
      </c>
      <c r="F5" s="11">
        <v>0.5</v>
      </c>
      <c r="G5" s="10">
        <f>E5*F5</f>
        <v>103000</v>
      </c>
      <c r="H5" s="11">
        <f>1-F5</f>
        <v>0.5</v>
      </c>
      <c r="I5" s="10">
        <f>E5-G5</f>
        <v>103000</v>
      </c>
      <c r="J5" s="32"/>
      <c r="K5" s="8"/>
      <c r="L5" s="6"/>
      <c r="M5" s="6"/>
    </row>
    <row r="6" spans="1:13" x14ac:dyDescent="0.25">
      <c r="A6" s="9"/>
      <c r="B6" s="13" t="s">
        <v>12</v>
      </c>
      <c r="C6" s="15">
        <f>SUBTOTAL(9,C3:C5)</f>
        <v>722000</v>
      </c>
      <c r="D6" s="15">
        <f>SUBTOTAL(9,D3:D5)</f>
        <v>-325984.17</v>
      </c>
      <c r="E6" s="15">
        <f>SUBTOTAL(9,E3:E5)</f>
        <v>396015.82999999996</v>
      </c>
      <c r="F6" s="16"/>
      <c r="G6" s="15">
        <f>SUBTOTAL(9,G3:G5)</f>
        <v>188235.56199999998</v>
      </c>
      <c r="H6" s="16"/>
      <c r="I6" s="15">
        <f>SUBTOTAL(9,I3:I5)</f>
        <v>207780.26799999998</v>
      </c>
      <c r="J6" s="32"/>
      <c r="K6" s="8"/>
      <c r="L6" s="6"/>
      <c r="M6" s="6"/>
    </row>
    <row r="7" spans="1:13" x14ac:dyDescent="0.25">
      <c r="A7" s="9"/>
      <c r="B7" s="12"/>
      <c r="C7" s="10"/>
      <c r="D7" s="10"/>
      <c r="E7" s="10"/>
      <c r="F7" s="11"/>
      <c r="G7" s="10"/>
      <c r="H7" s="11"/>
      <c r="I7" s="10"/>
      <c r="J7" s="32"/>
      <c r="K7" s="8"/>
      <c r="L7" s="6"/>
      <c r="M7" s="6"/>
    </row>
    <row r="8" spans="1:13" ht="52.8" x14ac:dyDescent="0.25">
      <c r="A8" s="4" t="s">
        <v>13</v>
      </c>
      <c r="B8" s="7"/>
      <c r="C8" s="10"/>
      <c r="D8" s="10"/>
      <c r="E8" s="10"/>
      <c r="F8" s="11"/>
      <c r="G8" s="10"/>
      <c r="H8" s="11"/>
      <c r="I8" s="10"/>
      <c r="J8" s="32"/>
      <c r="K8" s="8"/>
      <c r="L8" s="6"/>
      <c r="M8" s="6"/>
    </row>
    <row r="9" spans="1:13" x14ac:dyDescent="0.25">
      <c r="A9" s="9"/>
      <c r="B9" s="7" t="s">
        <v>43</v>
      </c>
      <c r="C9" s="10">
        <v>13500</v>
      </c>
      <c r="D9" s="10">
        <v>0</v>
      </c>
      <c r="E9" s="10">
        <f>C9+D9</f>
        <v>13500</v>
      </c>
      <c r="F9" s="11">
        <v>1</v>
      </c>
      <c r="G9" s="10">
        <f>E9*F9</f>
        <v>13500</v>
      </c>
      <c r="H9" s="11">
        <f>1-F9</f>
        <v>0</v>
      </c>
      <c r="I9" s="10">
        <f>E9-G9</f>
        <v>0</v>
      </c>
      <c r="J9" s="32"/>
      <c r="K9" s="8"/>
      <c r="L9" s="6"/>
      <c r="M9" s="6"/>
    </row>
    <row r="10" spans="1:13" x14ac:dyDescent="0.25">
      <c r="A10" s="9"/>
      <c r="B10" s="7" t="s">
        <v>57</v>
      </c>
      <c r="C10" s="10">
        <v>6900</v>
      </c>
      <c r="D10" s="10">
        <v>0</v>
      </c>
      <c r="E10" s="10">
        <f>C10+D10</f>
        <v>6900</v>
      </c>
      <c r="F10" s="11">
        <v>1</v>
      </c>
      <c r="G10" s="10">
        <f>E10*F10</f>
        <v>6900</v>
      </c>
      <c r="H10" s="11">
        <f>1-F10</f>
        <v>0</v>
      </c>
      <c r="I10" s="10">
        <f>E10-G10</f>
        <v>0</v>
      </c>
      <c r="J10" s="32"/>
      <c r="K10" s="8"/>
      <c r="L10" s="6"/>
      <c r="M10" s="6"/>
    </row>
    <row r="11" spans="1:13" x14ac:dyDescent="0.25">
      <c r="A11" s="9"/>
      <c r="B11" s="7" t="s">
        <v>44</v>
      </c>
      <c r="C11" s="10">
        <v>12000</v>
      </c>
      <c r="D11" s="10">
        <v>0</v>
      </c>
      <c r="E11" s="10">
        <f>C11+D11</f>
        <v>12000</v>
      </c>
      <c r="F11" s="11">
        <v>0</v>
      </c>
      <c r="G11" s="10">
        <f>E11*F11</f>
        <v>0</v>
      </c>
      <c r="H11" s="11">
        <f>1-F11</f>
        <v>1</v>
      </c>
      <c r="I11" s="10">
        <f>E11-G11</f>
        <v>12000</v>
      </c>
      <c r="J11" s="32"/>
      <c r="K11" s="8"/>
      <c r="L11" s="6"/>
      <c r="M11" s="6"/>
    </row>
    <row r="12" spans="1:13" x14ac:dyDescent="0.25">
      <c r="A12" s="9"/>
      <c r="B12" s="14" t="s">
        <v>12</v>
      </c>
      <c r="C12" s="15">
        <f>SUBTOTAL(9,C9:C11)</f>
        <v>32400</v>
      </c>
      <c r="D12" s="15">
        <f>SUBTOTAL(9,D9:D11)</f>
        <v>0</v>
      </c>
      <c r="E12" s="15">
        <f>SUBTOTAL(9,E9:E11)</f>
        <v>32400</v>
      </c>
      <c r="F12" s="16"/>
      <c r="G12" s="15">
        <f>SUBTOTAL(9,G9:G11)</f>
        <v>20400</v>
      </c>
      <c r="H12" s="16"/>
      <c r="I12" s="15">
        <f>SUBTOTAL(9,I9:I11)</f>
        <v>12000</v>
      </c>
      <c r="J12" s="32"/>
      <c r="K12" s="8"/>
      <c r="L12" s="6"/>
      <c r="M12" s="6"/>
    </row>
    <row r="13" spans="1:13" x14ac:dyDescent="0.25">
      <c r="A13" s="9"/>
      <c r="B13" s="7"/>
      <c r="C13" s="10"/>
      <c r="D13" s="10"/>
      <c r="E13" s="10"/>
      <c r="F13" s="11"/>
      <c r="G13" s="10"/>
      <c r="H13" s="11"/>
      <c r="I13" s="10"/>
      <c r="J13" s="32"/>
      <c r="K13" s="8"/>
      <c r="L13" s="6"/>
      <c r="M13" s="6"/>
    </row>
    <row r="14" spans="1:13" ht="52.8" x14ac:dyDescent="0.25">
      <c r="A14" s="4" t="s">
        <v>14</v>
      </c>
      <c r="B14" s="7"/>
      <c r="C14" s="10"/>
      <c r="D14" s="10"/>
      <c r="E14" s="10"/>
      <c r="F14" s="11"/>
      <c r="G14" s="10"/>
      <c r="H14" s="11"/>
      <c r="I14" s="10"/>
      <c r="J14" s="32"/>
      <c r="K14" s="8"/>
      <c r="L14" s="6"/>
      <c r="M14" s="6"/>
    </row>
    <row r="15" spans="1:13" ht="26.4" x14ac:dyDescent="0.25">
      <c r="A15" s="9"/>
      <c r="B15" s="7" t="s">
        <v>15</v>
      </c>
      <c r="C15" s="10">
        <v>25</v>
      </c>
      <c r="D15" s="10">
        <v>0</v>
      </c>
      <c r="E15" s="10">
        <f t="shared" ref="E15:E20" si="0">C15+D15</f>
        <v>25</v>
      </c>
      <c r="F15" s="11">
        <v>0.5</v>
      </c>
      <c r="G15" s="10">
        <f t="shared" ref="G15:G20" si="1">E15*F15</f>
        <v>12.5</v>
      </c>
      <c r="H15" s="11">
        <f t="shared" ref="H15:H20" si="2">1-F15</f>
        <v>0.5</v>
      </c>
      <c r="I15" s="10">
        <f t="shared" ref="I15:I20" si="3">E15-G15</f>
        <v>12.5</v>
      </c>
      <c r="J15" s="32">
        <v>43094</v>
      </c>
      <c r="K15" s="8"/>
      <c r="L15" s="6"/>
      <c r="M15" s="6"/>
    </row>
    <row r="16" spans="1:13" ht="26.4" x14ac:dyDescent="0.25">
      <c r="A16" s="9"/>
      <c r="B16" s="7" t="s">
        <v>16</v>
      </c>
      <c r="C16" s="10">
        <v>12339</v>
      </c>
      <c r="D16" s="10">
        <v>0</v>
      </c>
      <c r="E16" s="10">
        <f t="shared" si="0"/>
        <v>12339</v>
      </c>
      <c r="F16" s="11">
        <v>0.5</v>
      </c>
      <c r="G16" s="10">
        <f t="shared" si="1"/>
        <v>6169.5</v>
      </c>
      <c r="H16" s="11">
        <f t="shared" si="2"/>
        <v>0.5</v>
      </c>
      <c r="I16" s="10">
        <f t="shared" si="3"/>
        <v>6169.5</v>
      </c>
      <c r="J16" s="32"/>
      <c r="K16" s="8"/>
      <c r="L16" s="6"/>
      <c r="M16" s="6"/>
    </row>
    <row r="17" spans="1:13" ht="26.4" x14ac:dyDescent="0.25">
      <c r="A17" s="9"/>
      <c r="B17" s="7" t="s">
        <v>18</v>
      </c>
      <c r="C17" s="10">
        <v>5</v>
      </c>
      <c r="D17" s="10">
        <v>0</v>
      </c>
      <c r="E17" s="10">
        <f t="shared" ref="E17:E18" si="4">C17+D17</f>
        <v>5</v>
      </c>
      <c r="F17" s="11">
        <v>0</v>
      </c>
      <c r="G17" s="10">
        <f t="shared" ref="G17:G18" si="5">E17*F17</f>
        <v>0</v>
      </c>
      <c r="H17" s="11">
        <f t="shared" ref="H17:H18" si="6">1-F17</f>
        <v>1</v>
      </c>
      <c r="I17" s="10">
        <f t="shared" ref="I17:I18" si="7">E17-G17</f>
        <v>5</v>
      </c>
      <c r="K17" s="8"/>
      <c r="L17" s="6"/>
      <c r="M17" s="6"/>
    </row>
    <row r="18" spans="1:13" ht="26.4" x14ac:dyDescent="0.25">
      <c r="A18" s="9"/>
      <c r="B18" s="7" t="s">
        <v>19</v>
      </c>
      <c r="C18" s="10">
        <v>78.98</v>
      </c>
      <c r="D18" s="10">
        <v>0</v>
      </c>
      <c r="E18" s="10">
        <f t="shared" si="4"/>
        <v>78.98</v>
      </c>
      <c r="F18" s="11">
        <v>0</v>
      </c>
      <c r="G18" s="10">
        <f t="shared" si="5"/>
        <v>0</v>
      </c>
      <c r="H18" s="11">
        <f t="shared" si="6"/>
        <v>1</v>
      </c>
      <c r="I18" s="10">
        <f t="shared" si="7"/>
        <v>78.98</v>
      </c>
      <c r="K18" s="8"/>
      <c r="L18" s="6"/>
      <c r="M18" s="6"/>
    </row>
    <row r="19" spans="1:13" ht="26.4" x14ac:dyDescent="0.25">
      <c r="A19" s="9"/>
      <c r="B19" s="7" t="s">
        <v>17</v>
      </c>
      <c r="C19" s="10">
        <v>3102</v>
      </c>
      <c r="D19" s="10">
        <v>0</v>
      </c>
      <c r="E19" s="10">
        <f t="shared" si="0"/>
        <v>3102</v>
      </c>
      <c r="F19" s="11">
        <v>1</v>
      </c>
      <c r="G19" s="10">
        <f t="shared" si="1"/>
        <v>3102</v>
      </c>
      <c r="H19" s="11">
        <f t="shared" si="2"/>
        <v>0</v>
      </c>
      <c r="I19" s="10">
        <f t="shared" si="3"/>
        <v>0</v>
      </c>
      <c r="J19" s="32">
        <v>43161</v>
      </c>
      <c r="K19" s="8"/>
      <c r="L19" s="6"/>
      <c r="M19" s="6"/>
    </row>
    <row r="20" spans="1:13" ht="26.4" x14ac:dyDescent="0.25">
      <c r="A20" s="9"/>
      <c r="B20" s="7" t="s">
        <v>45</v>
      </c>
      <c r="C20" s="10">
        <v>6678</v>
      </c>
      <c r="D20" s="10">
        <v>0</v>
      </c>
      <c r="E20" s="10">
        <f t="shared" si="0"/>
        <v>6678</v>
      </c>
      <c r="F20" s="11">
        <v>1</v>
      </c>
      <c r="G20" s="10">
        <f t="shared" si="1"/>
        <v>6678</v>
      </c>
      <c r="H20" s="11">
        <f t="shared" si="2"/>
        <v>0</v>
      </c>
      <c r="I20" s="10">
        <f t="shared" si="3"/>
        <v>0</v>
      </c>
      <c r="J20" s="32"/>
      <c r="K20" s="8"/>
      <c r="L20" s="6"/>
      <c r="M20" s="6"/>
    </row>
    <row r="21" spans="1:13" x14ac:dyDescent="0.25">
      <c r="A21" s="9"/>
      <c r="B21" s="14" t="s">
        <v>12</v>
      </c>
      <c r="C21" s="15">
        <f>SUBTOTAL(9,C15:C20)</f>
        <v>22227.98</v>
      </c>
      <c r="D21" s="15">
        <f>SUBTOTAL(9,D15:D20)</f>
        <v>0</v>
      </c>
      <c r="E21" s="15">
        <f>SUBTOTAL(9,E15:E20)</f>
        <v>22227.98</v>
      </c>
      <c r="F21" s="16"/>
      <c r="G21" s="15">
        <f>SUBTOTAL(9,G15:G20)</f>
        <v>15962</v>
      </c>
      <c r="H21" s="16"/>
      <c r="I21" s="15">
        <f>SUBTOTAL(9,I15:I20)</f>
        <v>6265.98</v>
      </c>
      <c r="J21" s="32"/>
      <c r="K21" s="8"/>
      <c r="L21" s="6"/>
      <c r="M21" s="6"/>
    </row>
    <row r="22" spans="1:13" x14ac:dyDescent="0.25">
      <c r="A22" s="9"/>
      <c r="B22" s="7"/>
      <c r="C22" s="10"/>
      <c r="D22" s="10"/>
      <c r="E22" s="10"/>
      <c r="F22" s="11"/>
      <c r="G22" s="10"/>
      <c r="H22" s="11"/>
      <c r="I22" s="10"/>
      <c r="J22" s="32"/>
      <c r="K22" s="8"/>
      <c r="L22" s="6"/>
      <c r="M22" s="6"/>
    </row>
    <row r="23" spans="1:13" x14ac:dyDescent="0.25">
      <c r="A23" s="4" t="s">
        <v>20</v>
      </c>
      <c r="B23" s="7"/>
      <c r="C23" s="10"/>
      <c r="D23" s="10"/>
      <c r="E23" s="10"/>
      <c r="F23" s="11"/>
      <c r="G23" s="10"/>
      <c r="H23" s="11"/>
      <c r="I23" s="10"/>
      <c r="J23" s="32"/>
      <c r="K23" s="8"/>
      <c r="L23" s="6"/>
      <c r="M23" s="6"/>
    </row>
    <row r="24" spans="1:13" x14ac:dyDescent="0.25">
      <c r="A24" s="9"/>
      <c r="B24" s="7" t="s">
        <v>21</v>
      </c>
      <c r="C24" s="10">
        <v>0</v>
      </c>
      <c r="D24" s="10">
        <v>0</v>
      </c>
      <c r="E24" s="10">
        <f>C24+D24</f>
        <v>0</v>
      </c>
      <c r="F24" s="11">
        <v>0.5</v>
      </c>
      <c r="G24" s="10">
        <f>E24*F24</f>
        <v>0</v>
      </c>
      <c r="H24" s="11">
        <f>1-F24</f>
        <v>0.5</v>
      </c>
      <c r="I24" s="10">
        <f>E24-G24</f>
        <v>0</v>
      </c>
      <c r="J24" s="32"/>
      <c r="K24" s="8"/>
      <c r="L24" s="6"/>
      <c r="M24" s="6"/>
    </row>
    <row r="25" spans="1:13" x14ac:dyDescent="0.25">
      <c r="A25" s="9"/>
      <c r="B25" s="7" t="s">
        <v>22</v>
      </c>
      <c r="C25" s="10">
        <v>34678</v>
      </c>
      <c r="D25" s="10">
        <v>0</v>
      </c>
      <c r="E25" s="10">
        <f>C25+D25</f>
        <v>34678</v>
      </c>
      <c r="F25" s="11">
        <v>0.5</v>
      </c>
      <c r="G25" s="10">
        <f>E25*F25</f>
        <v>17339</v>
      </c>
      <c r="H25" s="11">
        <f>1-F25</f>
        <v>0.5</v>
      </c>
      <c r="I25" s="10">
        <f>E25-G25</f>
        <v>17339</v>
      </c>
      <c r="J25" s="32">
        <v>43018</v>
      </c>
      <c r="K25" s="8"/>
      <c r="L25" s="6"/>
      <c r="M25" s="6"/>
    </row>
    <row r="26" spans="1:13" x14ac:dyDescent="0.25">
      <c r="A26" s="9"/>
      <c r="B26" s="14" t="s">
        <v>12</v>
      </c>
      <c r="C26" s="15">
        <f>SUBTOTAL(9,C24:C25)</f>
        <v>34678</v>
      </c>
      <c r="D26" s="15">
        <f>SUBTOTAL(9,D24:D25)</f>
        <v>0</v>
      </c>
      <c r="E26" s="15">
        <f>SUBTOTAL(9,E24:E25)</f>
        <v>34678</v>
      </c>
      <c r="F26" s="16"/>
      <c r="G26" s="15">
        <f>SUBTOTAL(9,G24:G25)</f>
        <v>17339</v>
      </c>
      <c r="H26" s="16"/>
      <c r="I26" s="15">
        <f>SUBTOTAL(9,I24:I25)</f>
        <v>17339</v>
      </c>
      <c r="J26" s="32"/>
      <c r="K26" s="8"/>
      <c r="L26" s="6"/>
      <c r="M26" s="6"/>
    </row>
    <row r="27" spans="1:13" x14ac:dyDescent="0.25">
      <c r="A27" s="9"/>
      <c r="B27" s="7"/>
      <c r="C27" s="10"/>
      <c r="D27" s="10"/>
      <c r="E27" s="10"/>
      <c r="F27" s="11"/>
      <c r="G27" s="10"/>
      <c r="H27" s="11"/>
      <c r="I27" s="10"/>
      <c r="J27" s="32"/>
      <c r="K27" s="8"/>
      <c r="L27" s="6"/>
      <c r="M27" s="6"/>
    </row>
    <row r="28" spans="1:13" ht="66" x14ac:dyDescent="0.25">
      <c r="A28" s="4" t="s">
        <v>23</v>
      </c>
      <c r="B28" s="7"/>
      <c r="C28" s="10"/>
      <c r="D28" s="10"/>
      <c r="E28" s="10"/>
      <c r="F28" s="11"/>
      <c r="G28" s="10"/>
      <c r="H28" s="11"/>
      <c r="I28" s="10"/>
      <c r="J28" s="32"/>
      <c r="K28" s="8"/>
      <c r="L28" s="6"/>
      <c r="M28" s="6"/>
    </row>
    <row r="29" spans="1:13" x14ac:dyDescent="0.25">
      <c r="A29" s="4"/>
      <c r="B29" s="7" t="s">
        <v>46</v>
      </c>
      <c r="C29" s="10">
        <v>5000</v>
      </c>
      <c r="D29" s="10">
        <v>0</v>
      </c>
      <c r="E29" s="10">
        <f>C29+D29</f>
        <v>5000</v>
      </c>
      <c r="F29" s="11">
        <v>0.5</v>
      </c>
      <c r="G29" s="10">
        <f>E29*F29</f>
        <v>2500</v>
      </c>
      <c r="H29" s="11">
        <f>1-F29</f>
        <v>0.5</v>
      </c>
      <c r="I29" s="10">
        <f>E29-G29</f>
        <v>2500</v>
      </c>
      <c r="J29" s="32"/>
      <c r="K29" s="8"/>
      <c r="L29" s="6"/>
      <c r="M29" s="6"/>
    </row>
    <row r="30" spans="1:13" x14ac:dyDescent="0.25">
      <c r="A30" s="4"/>
      <c r="B30" s="7" t="s">
        <v>47</v>
      </c>
      <c r="C30" s="10">
        <v>750</v>
      </c>
      <c r="D30" s="10">
        <v>0</v>
      </c>
      <c r="E30" s="10">
        <f>C30+D30</f>
        <v>750</v>
      </c>
      <c r="F30" s="11">
        <v>0</v>
      </c>
      <c r="G30" s="10">
        <f>E30*F30</f>
        <v>0</v>
      </c>
      <c r="H30" s="11">
        <f>1-F30</f>
        <v>1</v>
      </c>
      <c r="I30" s="10">
        <f>E30-G30</f>
        <v>750</v>
      </c>
      <c r="J30" s="32"/>
      <c r="K30" s="8"/>
      <c r="L30" s="6"/>
      <c r="M30" s="6"/>
    </row>
    <row r="31" spans="1:13" x14ac:dyDescent="0.25">
      <c r="A31" s="4"/>
      <c r="B31" s="14" t="s">
        <v>12</v>
      </c>
      <c r="C31" s="15">
        <f>SUBTOTAL(9,C29:C30)</f>
        <v>5750</v>
      </c>
      <c r="D31" s="15">
        <f>SUBTOTAL(9,D29:D30)</f>
        <v>0</v>
      </c>
      <c r="E31" s="15">
        <f>SUBTOTAL(9,E29:E30)</f>
        <v>5750</v>
      </c>
      <c r="F31" s="16"/>
      <c r="G31" s="15">
        <f>SUBTOTAL(9,G29:G30)</f>
        <v>2500</v>
      </c>
      <c r="H31" s="16"/>
      <c r="I31" s="15">
        <f>SUBTOTAL(9,I29:I30)</f>
        <v>3250</v>
      </c>
      <c r="J31" s="32"/>
      <c r="K31" s="8"/>
      <c r="L31" s="6"/>
      <c r="M31" s="6"/>
    </row>
    <row r="32" spans="1:13" x14ac:dyDescent="0.25">
      <c r="A32" s="4"/>
      <c r="B32" s="7"/>
      <c r="C32" s="10"/>
      <c r="D32" s="10"/>
      <c r="E32" s="10"/>
      <c r="F32" s="11"/>
      <c r="G32" s="10"/>
      <c r="H32" s="11"/>
      <c r="I32" s="10"/>
      <c r="J32" s="32"/>
      <c r="K32" s="8"/>
      <c r="L32" s="6"/>
      <c r="M32" s="6"/>
    </row>
    <row r="33" spans="1:13" ht="66" x14ac:dyDescent="0.25">
      <c r="A33" s="4" t="s">
        <v>24</v>
      </c>
      <c r="B33" s="7"/>
      <c r="C33" s="10"/>
      <c r="D33" s="10"/>
      <c r="E33" s="10"/>
      <c r="F33" s="11"/>
      <c r="G33" s="10"/>
      <c r="H33" s="11"/>
      <c r="I33" s="10"/>
      <c r="J33" s="32"/>
      <c r="K33" s="8"/>
      <c r="L33" s="6"/>
      <c r="M33" s="6"/>
    </row>
    <row r="34" spans="1:13" ht="26.4" x14ac:dyDescent="0.25">
      <c r="A34" s="4"/>
      <c r="B34" s="7" t="s">
        <v>51</v>
      </c>
      <c r="C34" s="10">
        <v>4156.29</v>
      </c>
      <c r="D34" s="10">
        <v>0</v>
      </c>
      <c r="E34" s="10">
        <f>C34+D34</f>
        <v>4156.29</v>
      </c>
      <c r="F34" s="11">
        <v>1</v>
      </c>
      <c r="G34" s="10">
        <f>E34*F34</f>
        <v>4156.29</v>
      </c>
      <c r="H34" s="11">
        <f>1-F34</f>
        <v>0</v>
      </c>
      <c r="I34" s="10">
        <f>E34-G34</f>
        <v>0</v>
      </c>
      <c r="J34" s="32"/>
      <c r="K34" s="8"/>
      <c r="L34" s="6"/>
      <c r="M34" s="6"/>
    </row>
    <row r="35" spans="1:13" x14ac:dyDescent="0.25">
      <c r="A35" s="4"/>
      <c r="B35" s="7" t="s">
        <v>25</v>
      </c>
      <c r="C35" s="10">
        <v>609</v>
      </c>
      <c r="D35" s="10">
        <v>0</v>
      </c>
      <c r="E35" s="10">
        <f>C35+D35</f>
        <v>609</v>
      </c>
      <c r="F35" s="11">
        <v>0.5</v>
      </c>
      <c r="G35" s="10">
        <f>E35*F35</f>
        <v>304.5</v>
      </c>
      <c r="H35" s="11">
        <f>1-F35</f>
        <v>0.5</v>
      </c>
      <c r="I35" s="10">
        <f>E35-G35</f>
        <v>304.5</v>
      </c>
      <c r="J35" s="32"/>
      <c r="K35" s="8"/>
      <c r="L35" s="6"/>
      <c r="M35" s="6"/>
    </row>
    <row r="36" spans="1:13" x14ac:dyDescent="0.25">
      <c r="A36" s="9"/>
      <c r="B36" s="14" t="s">
        <v>12</v>
      </c>
      <c r="C36" s="15">
        <f>SUBTOTAL(9,C34:C35)</f>
        <v>4765.29</v>
      </c>
      <c r="D36" s="15">
        <f>SUBTOTAL(9,D34:D35)</f>
        <v>0</v>
      </c>
      <c r="E36" s="15">
        <f>SUBTOTAL(9,E34:E35)</f>
        <v>4765.29</v>
      </c>
      <c r="F36" s="16"/>
      <c r="G36" s="15">
        <f>SUBTOTAL(9,G34:G35)</f>
        <v>4460.79</v>
      </c>
      <c r="H36" s="16"/>
      <c r="I36" s="15">
        <f>SUBTOTAL(9,I34:I35)</f>
        <v>304.5</v>
      </c>
      <c r="J36" s="32"/>
      <c r="K36" s="8"/>
      <c r="L36" s="6"/>
      <c r="M36" s="6"/>
    </row>
    <row r="37" spans="1:13" x14ac:dyDescent="0.25">
      <c r="A37" s="4"/>
      <c r="B37" s="7"/>
      <c r="C37" s="10"/>
      <c r="D37" s="10"/>
      <c r="E37" s="10"/>
      <c r="F37" s="11"/>
      <c r="G37" s="10"/>
      <c r="H37" s="11"/>
      <c r="I37" s="10"/>
      <c r="J37" s="32"/>
      <c r="K37" s="8"/>
      <c r="L37" s="6"/>
      <c r="M37" s="6"/>
    </row>
    <row r="38" spans="1:13" ht="52.8" x14ac:dyDescent="0.25">
      <c r="A38" s="4" t="s">
        <v>26</v>
      </c>
      <c r="B38" s="7"/>
      <c r="C38" s="10"/>
      <c r="D38" s="10"/>
      <c r="E38" s="10"/>
      <c r="F38" s="11"/>
      <c r="G38" s="10"/>
      <c r="H38" s="11"/>
      <c r="I38" s="10"/>
      <c r="J38" s="32"/>
      <c r="K38" s="8"/>
      <c r="L38" s="6"/>
      <c r="M38" s="6"/>
    </row>
    <row r="39" spans="1:13" ht="26.4" x14ac:dyDescent="0.25">
      <c r="A39" s="9"/>
      <c r="B39" s="7" t="s">
        <v>62</v>
      </c>
      <c r="C39" s="10">
        <v>9394.59</v>
      </c>
      <c r="D39" s="10">
        <v>0</v>
      </c>
      <c r="E39" s="10">
        <f t="shared" ref="E39:E42" si="8">C39+D39</f>
        <v>9394.59</v>
      </c>
      <c r="F39" s="11">
        <v>0.5</v>
      </c>
      <c r="G39" s="10">
        <f t="shared" ref="G39:G42" si="9">E39*F39</f>
        <v>4697.2950000000001</v>
      </c>
      <c r="H39" s="11">
        <f t="shared" ref="H39:H42" si="10">1-F39</f>
        <v>0.5</v>
      </c>
      <c r="I39" s="10">
        <f t="shared" ref="I39:I42" si="11">E39-G39</f>
        <v>4697.2950000000001</v>
      </c>
      <c r="K39" s="8"/>
      <c r="L39" s="6"/>
      <c r="M39" s="6"/>
    </row>
    <row r="40" spans="1:13" x14ac:dyDescent="0.25">
      <c r="A40" s="9"/>
      <c r="B40" s="7" t="s">
        <v>59</v>
      </c>
      <c r="C40" s="10">
        <v>0</v>
      </c>
      <c r="D40" s="10">
        <v>0</v>
      </c>
      <c r="E40" s="10">
        <f>C40+D40</f>
        <v>0</v>
      </c>
      <c r="F40" s="11">
        <v>0.5</v>
      </c>
      <c r="G40" s="10">
        <f>E40*F40</f>
        <v>0</v>
      </c>
      <c r="H40" s="11">
        <f>1-F40</f>
        <v>0.5</v>
      </c>
      <c r="I40" s="10">
        <f>E40-G40</f>
        <v>0</v>
      </c>
      <c r="J40" s="32"/>
      <c r="K40" s="8"/>
      <c r="L40" s="6"/>
      <c r="M40" s="6"/>
    </row>
    <row r="41" spans="1:13" ht="26.4" x14ac:dyDescent="0.25">
      <c r="A41" s="9"/>
      <c r="B41" s="7" t="s">
        <v>61</v>
      </c>
      <c r="C41" s="10">
        <v>233190.9</v>
      </c>
      <c r="D41" s="10">
        <v>0</v>
      </c>
      <c r="E41" s="10">
        <f t="shared" si="8"/>
        <v>233190.9</v>
      </c>
      <c r="F41" s="11">
        <v>0.5</v>
      </c>
      <c r="G41" s="10">
        <f t="shared" si="9"/>
        <v>116595.45</v>
      </c>
      <c r="H41" s="11">
        <f t="shared" si="10"/>
        <v>0.5</v>
      </c>
      <c r="I41" s="10">
        <f t="shared" si="11"/>
        <v>116595.45</v>
      </c>
      <c r="J41" s="32"/>
      <c r="K41" s="8"/>
      <c r="L41" s="6"/>
      <c r="M41" s="6"/>
    </row>
    <row r="42" spans="1:13" ht="26.4" x14ac:dyDescent="0.25">
      <c r="A42" s="9"/>
      <c r="B42" s="7" t="s">
        <v>60</v>
      </c>
      <c r="C42" s="10">
        <v>352249.54</v>
      </c>
      <c r="D42" s="10">
        <v>0</v>
      </c>
      <c r="E42" s="10">
        <f t="shared" si="8"/>
        <v>352249.54</v>
      </c>
      <c r="F42" s="11">
        <v>0.5</v>
      </c>
      <c r="G42" s="10">
        <f t="shared" si="9"/>
        <v>176124.77</v>
      </c>
      <c r="H42" s="11">
        <f t="shared" si="10"/>
        <v>0.5</v>
      </c>
      <c r="I42" s="10">
        <f t="shared" si="11"/>
        <v>176124.77</v>
      </c>
      <c r="J42" s="32">
        <v>42987</v>
      </c>
      <c r="K42" s="8"/>
      <c r="L42" s="6"/>
      <c r="M42" s="6"/>
    </row>
    <row r="43" spans="1:13" x14ac:dyDescent="0.25">
      <c r="A43" s="9"/>
      <c r="B43" s="14" t="s">
        <v>12</v>
      </c>
      <c r="C43" s="15">
        <f>SUBTOTAL(9,C39:C42)</f>
        <v>594835.03</v>
      </c>
      <c r="D43" s="15">
        <f>SUBTOTAL(9,D39:D42)</f>
        <v>0</v>
      </c>
      <c r="E43" s="15">
        <f>SUBTOTAL(9,E39:E42)</f>
        <v>594835.03</v>
      </c>
      <c r="F43" s="16"/>
      <c r="G43" s="15">
        <f>SUBTOTAL(9,G39:G42)</f>
        <v>297417.51500000001</v>
      </c>
      <c r="H43" s="16"/>
      <c r="I43" s="15">
        <f>SUBTOTAL(9,I39:I42)</f>
        <v>297417.51500000001</v>
      </c>
      <c r="J43" s="32"/>
      <c r="K43" s="8"/>
      <c r="L43" s="6"/>
      <c r="M43" s="6"/>
    </row>
    <row r="44" spans="1:13" x14ac:dyDescent="0.25">
      <c r="A44" s="9"/>
      <c r="B44" s="7"/>
      <c r="C44" s="10"/>
      <c r="D44" s="10"/>
      <c r="E44" s="10"/>
      <c r="F44" s="10"/>
      <c r="G44" s="10"/>
      <c r="H44" s="11"/>
      <c r="I44" s="10"/>
      <c r="J44" s="32"/>
      <c r="K44" s="8"/>
      <c r="L44" s="6"/>
      <c r="M44" s="6"/>
    </row>
    <row r="45" spans="1:13" ht="26.4" x14ac:dyDescent="0.25">
      <c r="A45" s="4" t="s">
        <v>27</v>
      </c>
      <c r="B45" s="7"/>
      <c r="C45" s="10"/>
      <c r="D45" s="10"/>
      <c r="E45" s="10"/>
      <c r="F45" s="10"/>
      <c r="G45" s="10"/>
      <c r="H45" s="11"/>
      <c r="I45" s="10"/>
      <c r="J45" s="32"/>
      <c r="K45" s="8"/>
      <c r="L45" s="6"/>
      <c r="M45" s="6"/>
    </row>
    <row r="46" spans="1:13" x14ac:dyDescent="0.25">
      <c r="A46" s="9"/>
      <c r="B46" s="7" t="s">
        <v>50</v>
      </c>
      <c r="C46" s="10">
        <v>250</v>
      </c>
      <c r="D46" s="10">
        <v>0</v>
      </c>
      <c r="E46" s="10">
        <f>C46+D46</f>
        <v>250</v>
      </c>
      <c r="F46" s="11">
        <v>1</v>
      </c>
      <c r="G46" s="10">
        <f>E46*F46</f>
        <v>250</v>
      </c>
      <c r="H46" s="11">
        <f>1-F46</f>
        <v>0</v>
      </c>
      <c r="I46" s="10">
        <f>E46-G46</f>
        <v>0</v>
      </c>
      <c r="J46" s="32"/>
      <c r="K46" s="8"/>
      <c r="L46" s="6"/>
      <c r="M46" s="6"/>
    </row>
    <row r="47" spans="1:13" ht="26.4" x14ac:dyDescent="0.25">
      <c r="A47" s="9"/>
      <c r="B47" s="7" t="s">
        <v>49</v>
      </c>
      <c r="C47" s="10">
        <v>9520.35</v>
      </c>
      <c r="D47" s="10">
        <v>0</v>
      </c>
      <c r="E47" s="10">
        <f>C47+D47</f>
        <v>9520.35</v>
      </c>
      <c r="F47" s="11">
        <v>0.5</v>
      </c>
      <c r="G47" s="10">
        <f>E47*F47</f>
        <v>4760.1750000000002</v>
      </c>
      <c r="H47" s="11">
        <f>1-F47</f>
        <v>0.5</v>
      </c>
      <c r="I47" s="10">
        <f>E47-G47</f>
        <v>4760.1750000000002</v>
      </c>
      <c r="K47" s="8"/>
      <c r="L47" s="6"/>
      <c r="M47" s="6"/>
    </row>
    <row r="48" spans="1:13" x14ac:dyDescent="0.25">
      <c r="A48" s="9"/>
      <c r="B48" s="14" t="s">
        <v>12</v>
      </c>
      <c r="C48" s="15">
        <f>SUBTOTAL(9,C46:C47)</f>
        <v>9770.35</v>
      </c>
      <c r="D48" s="15">
        <f>SUBTOTAL(9,D46:D47)</f>
        <v>0</v>
      </c>
      <c r="E48" s="15">
        <f>SUBTOTAL(9,E46:E47)</f>
        <v>9770.35</v>
      </c>
      <c r="F48" s="16"/>
      <c r="G48" s="15">
        <f>SUBTOTAL(9,G46:G47)</f>
        <v>5010.1750000000002</v>
      </c>
      <c r="H48" s="16"/>
      <c r="I48" s="15">
        <f>SUBTOTAL(9,I46:I47)</f>
        <v>4760.1750000000002</v>
      </c>
      <c r="J48" s="32"/>
      <c r="K48" s="8"/>
      <c r="L48" s="6"/>
      <c r="M48" s="6"/>
    </row>
    <row r="49" spans="1:13" x14ac:dyDescent="0.25">
      <c r="A49" s="9"/>
      <c r="B49" s="7"/>
      <c r="C49" s="10"/>
      <c r="D49" s="10"/>
      <c r="E49" s="10"/>
      <c r="F49" s="11"/>
      <c r="G49" s="10"/>
      <c r="H49" s="11"/>
      <c r="I49" s="10"/>
      <c r="J49" s="32"/>
      <c r="K49" s="8"/>
      <c r="L49" s="6"/>
      <c r="M49" s="6"/>
    </row>
    <row r="50" spans="1:13" x14ac:dyDescent="0.25">
      <c r="A50" s="4" t="s">
        <v>28</v>
      </c>
      <c r="B50" s="7"/>
      <c r="C50" s="10"/>
      <c r="D50" s="10"/>
      <c r="E50" s="10"/>
      <c r="F50" s="11"/>
      <c r="G50" s="10"/>
      <c r="H50" s="11"/>
      <c r="I50" s="10"/>
      <c r="J50" s="32"/>
      <c r="K50" s="8"/>
      <c r="L50" s="6"/>
      <c r="M50" s="6"/>
    </row>
    <row r="51" spans="1:13" x14ac:dyDescent="0.25">
      <c r="A51" s="9"/>
      <c r="B51" s="7" t="s">
        <v>29</v>
      </c>
      <c r="C51" s="10">
        <v>0</v>
      </c>
      <c r="D51" s="10">
        <v>0</v>
      </c>
      <c r="E51" s="10">
        <f t="shared" ref="E51:E54" si="12">C51+D51</f>
        <v>0</v>
      </c>
      <c r="F51" s="11">
        <v>1</v>
      </c>
      <c r="G51" s="10">
        <f t="shared" ref="G51:G54" si="13">E51*F51</f>
        <v>0</v>
      </c>
      <c r="H51" s="11">
        <f t="shared" ref="H51:H54" si="14">1-F51</f>
        <v>0</v>
      </c>
      <c r="I51" s="10">
        <f t="shared" ref="I51:I54" si="15">E51-G51</f>
        <v>0</v>
      </c>
      <c r="J51" s="32"/>
      <c r="K51" s="8"/>
      <c r="L51" s="6"/>
      <c r="M51" s="6"/>
    </row>
    <row r="52" spans="1:13" x14ac:dyDescent="0.25">
      <c r="A52" s="9"/>
      <c r="B52" s="7" t="s">
        <v>30</v>
      </c>
      <c r="C52" s="10">
        <v>0</v>
      </c>
      <c r="D52" s="10">
        <v>0</v>
      </c>
      <c r="E52" s="10">
        <f t="shared" si="12"/>
        <v>0</v>
      </c>
      <c r="F52" s="11">
        <v>0.5</v>
      </c>
      <c r="G52" s="10">
        <f t="shared" si="13"/>
        <v>0</v>
      </c>
      <c r="H52" s="11">
        <f t="shared" si="14"/>
        <v>0.5</v>
      </c>
      <c r="I52" s="10">
        <f t="shared" si="15"/>
        <v>0</v>
      </c>
      <c r="J52" s="32"/>
      <c r="K52" s="8"/>
      <c r="L52" s="6"/>
      <c r="M52" s="6"/>
    </row>
    <row r="53" spans="1:13" x14ac:dyDescent="0.25">
      <c r="A53" s="9"/>
      <c r="B53" s="7" t="s">
        <v>31</v>
      </c>
      <c r="C53" s="10">
        <v>0</v>
      </c>
      <c r="D53" s="10">
        <v>-894.31</v>
      </c>
      <c r="E53" s="10">
        <f t="shared" si="12"/>
        <v>-894.31</v>
      </c>
      <c r="F53" s="11">
        <v>0.5</v>
      </c>
      <c r="G53" s="10">
        <f t="shared" si="13"/>
        <v>-447.15499999999997</v>
      </c>
      <c r="H53" s="11">
        <f t="shared" si="14"/>
        <v>0.5</v>
      </c>
      <c r="I53" s="10">
        <f t="shared" si="15"/>
        <v>-447.15499999999997</v>
      </c>
      <c r="J53" s="32">
        <v>42898</v>
      </c>
      <c r="K53" s="8"/>
      <c r="L53" s="6"/>
      <c r="M53" s="6"/>
    </row>
    <row r="54" spans="1:13" x14ac:dyDescent="0.25">
      <c r="A54" s="9"/>
      <c r="B54" s="7" t="s">
        <v>32</v>
      </c>
      <c r="C54" s="10">
        <v>0</v>
      </c>
      <c r="D54" s="10">
        <v>0</v>
      </c>
      <c r="E54" s="10">
        <f t="shared" si="12"/>
        <v>0</v>
      </c>
      <c r="F54" s="11">
        <v>1</v>
      </c>
      <c r="G54" s="10">
        <f t="shared" si="13"/>
        <v>0</v>
      </c>
      <c r="H54" s="11">
        <f t="shared" si="14"/>
        <v>0</v>
      </c>
      <c r="I54" s="10">
        <f t="shared" si="15"/>
        <v>0</v>
      </c>
      <c r="J54" s="32"/>
      <c r="K54" s="8"/>
      <c r="L54" s="6"/>
      <c r="M54" s="6"/>
    </row>
    <row r="55" spans="1:13" ht="39.6" x14ac:dyDescent="0.25">
      <c r="A55" s="9"/>
      <c r="B55" s="7" t="s">
        <v>55</v>
      </c>
      <c r="C55" s="10">
        <v>0</v>
      </c>
      <c r="D55" s="10">
        <v>-10000</v>
      </c>
      <c r="E55" s="10">
        <f>C55+D55</f>
        <v>-10000</v>
      </c>
      <c r="F55" s="11">
        <v>0.6</v>
      </c>
      <c r="G55" s="10">
        <f>E55*F55</f>
        <v>-6000</v>
      </c>
      <c r="H55" s="11">
        <f>1-F55</f>
        <v>0.4</v>
      </c>
      <c r="I55" s="10">
        <f>E55-G55</f>
        <v>-4000</v>
      </c>
      <c r="J55" s="32"/>
      <c r="K55" s="8" t="s">
        <v>54</v>
      </c>
      <c r="L55" s="6"/>
      <c r="M55" s="6"/>
    </row>
    <row r="56" spans="1:13" ht="26.4" x14ac:dyDescent="0.25">
      <c r="A56" s="9"/>
      <c r="B56" s="7" t="s">
        <v>53</v>
      </c>
      <c r="C56" s="10">
        <v>0</v>
      </c>
      <c r="D56" s="10">
        <v>-1141.4100000000001</v>
      </c>
      <c r="E56" s="10">
        <f t="shared" ref="E56" si="16">C56+D56</f>
        <v>-1141.4100000000001</v>
      </c>
      <c r="F56" s="11">
        <v>0.5</v>
      </c>
      <c r="G56" s="10">
        <f t="shared" ref="G56" si="17">E56*F56</f>
        <v>-570.70500000000004</v>
      </c>
      <c r="H56" s="11">
        <f t="shared" ref="H56" si="18">1-F56</f>
        <v>0.5</v>
      </c>
      <c r="I56" s="10">
        <f t="shared" ref="I56" si="19">E56-G56</f>
        <v>-570.70500000000004</v>
      </c>
      <c r="J56" s="32"/>
      <c r="K56" s="8"/>
      <c r="L56" s="6"/>
      <c r="M56" s="6"/>
    </row>
    <row r="57" spans="1:13" x14ac:dyDescent="0.25">
      <c r="A57" s="9"/>
      <c r="B57" s="14" t="s">
        <v>12</v>
      </c>
      <c r="C57" s="15">
        <f>SUBTOTAL(9,C51:C56)</f>
        <v>0</v>
      </c>
      <c r="D57" s="15">
        <f>SUBTOTAL(9,D51:D56)</f>
        <v>-12035.72</v>
      </c>
      <c r="E57" s="15">
        <f>SUBTOTAL(9,E51:E56)</f>
        <v>-12035.72</v>
      </c>
      <c r="F57" s="16"/>
      <c r="G57" s="15">
        <f>SUBTOTAL(9,G51:G56)</f>
        <v>-7017.86</v>
      </c>
      <c r="H57" s="16"/>
      <c r="I57" s="15">
        <f>SUBTOTAL(9,I51:I56)</f>
        <v>-5017.8599999999997</v>
      </c>
      <c r="J57" s="32"/>
      <c r="K57" s="8"/>
      <c r="L57" s="6"/>
      <c r="M57" s="6"/>
    </row>
    <row r="58" spans="1:13" s="31" customFormat="1" x14ac:dyDescent="0.25">
      <c r="A58" s="9"/>
      <c r="B58" s="7"/>
      <c r="C58" s="10"/>
      <c r="D58" s="10"/>
      <c r="E58" s="10"/>
      <c r="F58" s="11"/>
      <c r="G58" s="10"/>
      <c r="H58" s="11"/>
      <c r="I58" s="10"/>
      <c r="J58" s="32"/>
      <c r="K58" s="8"/>
      <c r="L58" s="30"/>
      <c r="M58" s="30"/>
    </row>
    <row r="59" spans="1:13" s="31" customFormat="1" ht="26.4" x14ac:dyDescent="0.25">
      <c r="A59" s="4" t="s">
        <v>40</v>
      </c>
      <c r="B59" s="14" t="s">
        <v>33</v>
      </c>
      <c r="C59" s="15">
        <f>SUBTOTAL(9,C3:C57)</f>
        <v>1426426.6500000001</v>
      </c>
      <c r="D59" s="15">
        <f>SUBTOTAL(9,D3:D57)</f>
        <v>-338019.88999999996</v>
      </c>
      <c r="E59" s="15">
        <f>SUBTOTAL(9,E3:E57)</f>
        <v>1088406.76</v>
      </c>
      <c r="F59" s="16">
        <f>G59/E59</f>
        <v>0.50009537059472142</v>
      </c>
      <c r="G59" s="15">
        <f>SUBTOTAL(9,G3:G57)</f>
        <v>544307.18200000003</v>
      </c>
      <c r="H59" s="16">
        <f>1-F59</f>
        <v>0.49990462940527858</v>
      </c>
      <c r="I59" s="15">
        <f>SUBTOTAL(9,I3:I57)</f>
        <v>544099.5780000001</v>
      </c>
      <c r="J59" s="33"/>
      <c r="K59" s="18"/>
      <c r="L59" s="30"/>
      <c r="M59" s="30"/>
    </row>
    <row r="60" spans="1:13" x14ac:dyDescent="0.25">
      <c r="A60" s="9"/>
      <c r="B60" s="14"/>
      <c r="C60" s="15"/>
      <c r="D60" s="15"/>
      <c r="E60" s="15"/>
      <c r="F60" s="16"/>
      <c r="G60" s="15"/>
      <c r="H60" s="16"/>
      <c r="I60" s="15"/>
      <c r="J60" s="17"/>
      <c r="K60" s="18"/>
      <c r="L60" s="6"/>
      <c r="M60" s="6"/>
    </row>
    <row r="61" spans="1:13" x14ac:dyDescent="0.25">
      <c r="A61" s="9"/>
      <c r="B61" s="14"/>
      <c r="C61" s="15"/>
      <c r="D61" s="15"/>
      <c r="E61" s="15"/>
      <c r="F61" s="16"/>
      <c r="G61" s="15"/>
      <c r="H61" s="16"/>
      <c r="I61" s="15"/>
      <c r="J61" s="17"/>
      <c r="K61" s="18"/>
      <c r="L61" s="6"/>
      <c r="M61" s="6"/>
    </row>
    <row r="62" spans="1:13" x14ac:dyDescent="0.25">
      <c r="A62" s="9"/>
      <c r="B62" s="14" t="s">
        <v>41</v>
      </c>
      <c r="C62" s="19" t="str">
        <f>IF(G59&gt;I59,"Wife","Husband")</f>
        <v>Wife</v>
      </c>
      <c r="D62" s="20"/>
      <c r="E62" s="20"/>
      <c r="F62" s="20"/>
      <c r="G62" s="20"/>
      <c r="H62" s="20"/>
      <c r="I62" s="21"/>
      <c r="J62" s="20" t="s">
        <v>34</v>
      </c>
      <c r="K62" s="20"/>
      <c r="L62" s="6"/>
      <c r="M62" s="6"/>
    </row>
    <row r="63" spans="1:13" x14ac:dyDescent="0.25">
      <c r="A63" s="9"/>
      <c r="B63" s="14" t="s">
        <v>37</v>
      </c>
      <c r="C63" s="19" t="str">
        <f>IF(C62="Wife","Wife","Husband")</f>
        <v>Wife</v>
      </c>
      <c r="D63" s="20"/>
      <c r="E63" s="20"/>
      <c r="F63" s="20"/>
      <c r="G63" s="20"/>
      <c r="H63" s="20"/>
      <c r="I63" s="21"/>
      <c r="J63" s="20"/>
      <c r="K63" s="20"/>
      <c r="L63" s="6"/>
      <c r="M63" s="6"/>
    </row>
    <row r="64" spans="1:13" x14ac:dyDescent="0.25">
      <c r="A64" s="9"/>
      <c r="B64" s="14" t="s">
        <v>38</v>
      </c>
      <c r="C64" s="19" t="str">
        <f>IF(C63="Wife","Husband","Wife")</f>
        <v>Husband</v>
      </c>
      <c r="D64" s="20"/>
      <c r="E64" s="20"/>
      <c r="F64" s="20"/>
      <c r="G64" s="20"/>
      <c r="H64" s="20"/>
      <c r="I64" s="21"/>
      <c r="J64" s="20"/>
      <c r="K64" s="20"/>
      <c r="L64" s="6"/>
      <c r="M64" s="6"/>
    </row>
    <row r="65" spans="1:13" ht="39.6" x14ac:dyDescent="0.25">
      <c r="A65" s="9"/>
      <c r="B65" s="14" t="s">
        <v>36</v>
      </c>
      <c r="C65" s="19">
        <f>IF(G59&gt;I59,(G59-I59)*0.5,(I59-G59)*0.5)</f>
        <v>103.80199999996694</v>
      </c>
      <c r="D65" s="20"/>
      <c r="E65" s="7"/>
      <c r="F65" s="20"/>
      <c r="G65" s="7"/>
      <c r="H65" s="20"/>
      <c r="I65" s="21"/>
      <c r="J65" s="20"/>
      <c r="K65" s="20"/>
      <c r="L65" s="6"/>
      <c r="M65" s="6"/>
    </row>
    <row r="66" spans="1:13" ht="26.4" x14ac:dyDescent="0.25">
      <c r="A66" s="9"/>
      <c r="B66" s="14" t="s">
        <v>39</v>
      </c>
      <c r="C66" s="20"/>
      <c r="D66" s="20"/>
      <c r="E66" s="19"/>
      <c r="F66" s="22">
        <f>G66/E59</f>
        <v>0.50000000000000011</v>
      </c>
      <c r="G66" s="23">
        <f>IF(G59&gt;I59,G59-C65,G59+C65)</f>
        <v>544203.38000000012</v>
      </c>
      <c r="H66" s="22">
        <f>1-F66</f>
        <v>0.49999999999999989</v>
      </c>
      <c r="I66" s="23">
        <f>IF(I59&gt;G59,I59-C65,I59+C65)</f>
        <v>544203.38000000012</v>
      </c>
      <c r="J66" s="20"/>
      <c r="K66" s="20"/>
      <c r="L66" s="6"/>
      <c r="M66" s="6"/>
    </row>
    <row r="67" spans="1:13" x14ac:dyDescent="0.25">
      <c r="A67" s="9"/>
      <c r="B67" s="7"/>
      <c r="C67" s="20"/>
      <c r="D67" s="20"/>
      <c r="E67" s="20"/>
      <c r="F67" s="20"/>
      <c r="G67" s="20"/>
      <c r="H67" s="20"/>
      <c r="I67" s="21"/>
      <c r="J67" s="20"/>
      <c r="K67" s="20"/>
      <c r="L67" s="6"/>
      <c r="M67" s="6"/>
    </row>
    <row r="68" spans="1:13" x14ac:dyDescent="0.25">
      <c r="A68" s="9"/>
      <c r="B68" s="14" t="s">
        <v>35</v>
      </c>
      <c r="C68" s="24"/>
      <c r="D68" s="24"/>
      <c r="E68" s="7"/>
      <c r="F68" s="7"/>
      <c r="G68" s="25"/>
      <c r="H68" s="25"/>
      <c r="I68" s="12"/>
      <c r="J68" s="25" t="s">
        <v>34</v>
      </c>
      <c r="K68" s="7"/>
      <c r="L68" s="6"/>
      <c r="M68" s="6"/>
    </row>
    <row r="69" spans="1:13" x14ac:dyDescent="0.25">
      <c r="A69" s="9"/>
      <c r="B69" s="26" t="s">
        <v>52</v>
      </c>
      <c r="C69" s="27">
        <v>0</v>
      </c>
      <c r="D69" s="27">
        <v>-806.06</v>
      </c>
      <c r="E69" s="28">
        <f>C69+D69</f>
        <v>-806.06</v>
      </c>
      <c r="F69" s="11">
        <v>0</v>
      </c>
      <c r="G69" s="10">
        <f>E69*F69</f>
        <v>0</v>
      </c>
      <c r="H69" s="11">
        <f>1-F69</f>
        <v>1</v>
      </c>
      <c r="I69" s="29">
        <f>E69-G69</f>
        <v>-806.06</v>
      </c>
      <c r="J69" s="26"/>
      <c r="K69" s="12" t="s">
        <v>34</v>
      </c>
    </row>
  </sheetData>
  <printOptions headings="1"/>
  <pageMargins left="0.5" right="0.5" top="0.5" bottom="0.5" header="0.3" footer="0.3"/>
  <pageSetup scale="66" fitToHeight="99" orientation="landscape" useFirstPageNumber="1" horizontalDpi="300" verticalDpi="300" r:id="rId1"/>
  <headerFooter>
    <oddFooter>Page &amp;P of &amp;N</oddFooter>
  </headerFooter>
  <ignoredErrors>
    <ignoredError sqref="F59 H5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"/>
  <sheetViews>
    <sheetView zoomScaleNormal="100" workbookViewId="0"/>
  </sheetViews>
  <sheetFormatPr defaultRowHeight="13.2" x14ac:dyDescent="0.25"/>
  <sheetData/>
  <pageMargins left="0.78749999999999998" right="0.78749999999999998" top="1.55416666666667" bottom="1.0249999999999999" header="0.78749999999999998" footer="0.78749999999999998"/>
  <pageSetup firstPageNumber="0" fitToHeight="99" orientation="landscape" horizontalDpi="300" verticalDpi="300"/>
  <headerFooter>
    <oddHeader>&amp;C&amp;"Times New Roman,Regular"&amp;12PROPOSED DIVISION OF MARITAL ASSETS AND DEBTS&amp;R&amp;"Times New Roman,Regular"&amp;12Case Name
20__DR____
&amp;D
&amp;T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"/>
  <sheetViews>
    <sheetView zoomScaleNormal="100" workbookViewId="0"/>
  </sheetViews>
  <sheetFormatPr defaultRowHeight="13.2" x14ac:dyDescent="0.25"/>
  <sheetData/>
  <pageMargins left="0.78749999999999998" right="0.78749999999999998" top="1.55416666666667" bottom="1.0249999999999999" header="0.78749999999999998" footer="0.78749999999999998"/>
  <pageSetup firstPageNumber="0" fitToHeight="99" orientation="landscape" horizontalDpi="300" verticalDpi="300"/>
  <headerFooter>
    <oddHeader>&amp;C&amp;"Times New Roman,Regular"&amp;12PROPOSED DIVISION OF MARITAL ASSETS AND DEBTS&amp;R&amp;"Times New Roman,Regular"&amp;12Case Name
20__DR____
&amp;D
&amp;T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Sheet1!Excel_BuiltIn_Print_Titles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/>
  <cp:revision>1</cp:revision>
  <dcterms:created xsi:type="dcterms:W3CDTF">2018-04-24T22:11:24Z</dcterms:created>
  <dcterms:modified xsi:type="dcterms:W3CDTF">2018-04-24T22:37:17Z</dcterms:modified>
  <dc:language/>
</cp:coreProperties>
</file>